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AlgorithmName="SHA-512" workbookHashValue="7/w1FbEjZqyo1q2P+n8KQC4t3ERSssd2ym15zEXAEYVEzUDiwFIviyP7UItOPHKR8SrPFiPbGWKma1Nv6RovqA==" workbookSaltValue="bHOK8WNUFqDqhrLvm/qW0Q==" workbookSpinCount="100000" lockStructure="1"/>
  <bookViews>
    <workbookView xWindow="-120" yWindow="-120" windowWidth="20736" windowHeight="11160"/>
  </bookViews>
  <sheets>
    <sheet name="irc 202223 per Ciclo" sheetId="7" r:id="rId1"/>
    <sheet name="GM comunicate luglio 2022" sheetId="6" r:id="rId2"/>
  </sheets>
  <definedNames>
    <definedName name="_xlnm._FilterDatabase" localSheetId="0" hidden="1">'irc 202223 per Ciclo'!$A$5:$V$24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7" l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6" i="7"/>
  <c r="C22" i="6"/>
  <c r="B22" i="6"/>
  <c r="G6" i="7"/>
  <c r="L6" i="7" l="1"/>
  <c r="N24" i="7"/>
  <c r="P24" i="7"/>
  <c r="Q24" i="7"/>
  <c r="T24" i="7"/>
  <c r="C24" i="7"/>
  <c r="E24" i="7"/>
  <c r="F24" i="7"/>
  <c r="H24" i="7"/>
  <c r="I24" i="7"/>
  <c r="X7" i="7" l="1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6" i="7"/>
  <c r="M24" i="7"/>
  <c r="B24" i="7"/>
  <c r="S23" i="7"/>
  <c r="R23" i="7"/>
  <c r="O23" i="7"/>
  <c r="G23" i="7"/>
  <c r="D23" i="7"/>
  <c r="S22" i="7"/>
  <c r="R22" i="7"/>
  <c r="O22" i="7"/>
  <c r="G22" i="7"/>
  <c r="J22" i="7" s="1"/>
  <c r="K22" i="7" s="1"/>
  <c r="D22" i="7"/>
  <c r="S21" i="7"/>
  <c r="R21" i="7"/>
  <c r="O21" i="7"/>
  <c r="G21" i="7"/>
  <c r="J21" i="7" s="1"/>
  <c r="K21" i="7" s="1"/>
  <c r="D21" i="7"/>
  <c r="S20" i="7"/>
  <c r="R20" i="7"/>
  <c r="O20" i="7"/>
  <c r="G20" i="7"/>
  <c r="J20" i="7" s="1"/>
  <c r="D20" i="7"/>
  <c r="S19" i="7"/>
  <c r="R19" i="7"/>
  <c r="O19" i="7"/>
  <c r="G19" i="7"/>
  <c r="J19" i="7" s="1"/>
  <c r="D19" i="7"/>
  <c r="S18" i="7"/>
  <c r="R18" i="7"/>
  <c r="O18" i="7"/>
  <c r="G18" i="7"/>
  <c r="D18" i="7"/>
  <c r="S17" i="7"/>
  <c r="R17" i="7"/>
  <c r="O17" i="7"/>
  <c r="G17" i="7"/>
  <c r="D17" i="7"/>
  <c r="S16" i="7"/>
  <c r="R16" i="7"/>
  <c r="O16" i="7"/>
  <c r="G16" i="7"/>
  <c r="D16" i="7"/>
  <c r="S15" i="7"/>
  <c r="R15" i="7"/>
  <c r="O15" i="7"/>
  <c r="G15" i="7"/>
  <c r="D15" i="7"/>
  <c r="S14" i="7"/>
  <c r="R14" i="7"/>
  <c r="O14" i="7"/>
  <c r="G14" i="7"/>
  <c r="J14" i="7" s="1"/>
  <c r="K14" i="7" s="1"/>
  <c r="D14" i="7"/>
  <c r="S13" i="7"/>
  <c r="R13" i="7"/>
  <c r="O13" i="7"/>
  <c r="G13" i="7"/>
  <c r="J13" i="7" s="1"/>
  <c r="K13" i="7" s="1"/>
  <c r="D13" i="7"/>
  <c r="S12" i="7"/>
  <c r="R12" i="7"/>
  <c r="O12" i="7"/>
  <c r="G12" i="7"/>
  <c r="J12" i="7" s="1"/>
  <c r="D12" i="7"/>
  <c r="S11" i="7"/>
  <c r="R11" i="7"/>
  <c r="O11" i="7"/>
  <c r="G11" i="7"/>
  <c r="J11" i="7" s="1"/>
  <c r="D11" i="7"/>
  <c r="S10" i="7"/>
  <c r="R10" i="7"/>
  <c r="O10" i="7"/>
  <c r="G10" i="7"/>
  <c r="J10" i="7" s="1"/>
  <c r="K10" i="7" s="1"/>
  <c r="D10" i="7"/>
  <c r="S9" i="7"/>
  <c r="R9" i="7"/>
  <c r="O9" i="7"/>
  <c r="G9" i="7"/>
  <c r="D9" i="7"/>
  <c r="S8" i="7"/>
  <c r="R8" i="7"/>
  <c r="O8" i="7"/>
  <c r="G8" i="7"/>
  <c r="D8" i="7"/>
  <c r="S7" i="7"/>
  <c r="U7" i="7" s="1"/>
  <c r="W7" i="7" s="1"/>
  <c r="R7" i="7"/>
  <c r="O7" i="7"/>
  <c r="G7" i="7"/>
  <c r="D7" i="7"/>
  <c r="S6" i="7"/>
  <c r="R6" i="7"/>
  <c r="O6" i="7"/>
  <c r="D6" i="7"/>
  <c r="D24" i="7" l="1"/>
  <c r="G24" i="7"/>
  <c r="O24" i="7"/>
  <c r="R24" i="7"/>
  <c r="S24" i="7"/>
  <c r="U6" i="7"/>
  <c r="U22" i="7"/>
  <c r="W22" i="7" s="1"/>
  <c r="J16" i="7"/>
  <c r="L14" i="7"/>
  <c r="U12" i="7"/>
  <c r="W12" i="7" s="1"/>
  <c r="U14" i="7"/>
  <c r="W14" i="7" s="1"/>
  <c r="X24" i="7"/>
  <c r="L20" i="7"/>
  <c r="K20" i="7"/>
  <c r="L19" i="7"/>
  <c r="K19" i="7"/>
  <c r="L12" i="7"/>
  <c r="K12" i="7"/>
  <c r="L11" i="7"/>
  <c r="K11" i="7"/>
  <c r="J7" i="7"/>
  <c r="U13" i="7"/>
  <c r="V13" i="7" s="1"/>
  <c r="J9" i="7"/>
  <c r="K9" i="7" s="1"/>
  <c r="J18" i="7"/>
  <c r="K18" i="7" s="1"/>
  <c r="L22" i="7"/>
  <c r="K6" i="7"/>
  <c r="J8" i="7"/>
  <c r="K8" i="7" s="1"/>
  <c r="J17" i="7"/>
  <c r="K17" i="7" s="1"/>
  <c r="L21" i="7"/>
  <c r="L13" i="7"/>
  <c r="U21" i="7"/>
  <c r="V21" i="7" s="1"/>
  <c r="J23" i="7"/>
  <c r="K23" i="7" s="1"/>
  <c r="U10" i="7"/>
  <c r="L10" i="7"/>
  <c r="J15" i="7"/>
  <c r="K15" i="7" s="1"/>
  <c r="V7" i="7"/>
  <c r="U20" i="7"/>
  <c r="V20" i="7" s="1"/>
  <c r="U9" i="7"/>
  <c r="V9" i="7" s="1"/>
  <c r="U18" i="7"/>
  <c r="U16" i="7"/>
  <c r="U8" i="7"/>
  <c r="U17" i="7"/>
  <c r="U23" i="7"/>
  <c r="U15" i="7"/>
  <c r="U19" i="7"/>
  <c r="U11" i="7"/>
  <c r="K16" i="7" l="1"/>
  <c r="L16" i="7"/>
  <c r="V22" i="7"/>
  <c r="L23" i="7"/>
  <c r="K7" i="7"/>
  <c r="K24" i="7" s="1"/>
  <c r="J24" i="7"/>
  <c r="W6" i="7"/>
  <c r="U24" i="7"/>
  <c r="V6" i="7"/>
  <c r="Y6" i="7"/>
  <c r="L7" i="7"/>
  <c r="L18" i="7"/>
  <c r="V14" i="7"/>
  <c r="V12" i="7"/>
  <c r="Y14" i="7"/>
  <c r="Y12" i="7"/>
  <c r="Y22" i="7"/>
  <c r="Y7" i="7"/>
  <c r="W17" i="7"/>
  <c r="Y17" i="7"/>
  <c r="W8" i="7"/>
  <c r="Y8" i="7"/>
  <c r="W10" i="7"/>
  <c r="Y10" i="7"/>
  <c r="W15" i="7"/>
  <c r="Y15" i="7"/>
  <c r="W18" i="7"/>
  <c r="Y18" i="7"/>
  <c r="W16" i="7"/>
  <c r="Y16" i="7"/>
  <c r="W11" i="7"/>
  <c r="Y11" i="7"/>
  <c r="W23" i="7"/>
  <c r="Y23" i="7"/>
  <c r="W9" i="7"/>
  <c r="Y9" i="7"/>
  <c r="W21" i="7"/>
  <c r="Y21" i="7"/>
  <c r="W19" i="7"/>
  <c r="Y19" i="7"/>
  <c r="V10" i="7"/>
  <c r="W13" i="7"/>
  <c r="Y13" i="7"/>
  <c r="W20" i="7"/>
  <c r="Y20" i="7"/>
  <c r="L15" i="7"/>
  <c r="V8" i="7"/>
  <c r="V11" i="7"/>
  <c r="L17" i="7"/>
  <c r="V19" i="7"/>
  <c r="L8" i="7"/>
  <c r="L9" i="7"/>
  <c r="V23" i="7"/>
  <c r="V15" i="7"/>
  <c r="V18" i="7"/>
  <c r="V17" i="7"/>
  <c r="V16" i="7"/>
  <c r="L24" i="7" l="1"/>
  <c r="V24" i="7"/>
  <c r="W24" i="7"/>
  <c r="Y24" i="7"/>
</calcChain>
</file>

<file path=xl/sharedStrings.xml><?xml version="1.0" encoding="utf-8"?>
<sst xmlns="http://schemas.openxmlformats.org/spreadsheetml/2006/main" count="72" uniqueCount="46">
  <si>
    <t>Regione</t>
  </si>
  <si>
    <t>Sicilia</t>
  </si>
  <si>
    <t>Piemonte</t>
  </si>
  <si>
    <t>Marche</t>
  </si>
  <si>
    <t>Abruzzo</t>
  </si>
  <si>
    <t>Toscana</t>
  </si>
  <si>
    <t>Campania</t>
  </si>
  <si>
    <t>Puglia</t>
  </si>
  <si>
    <t>Lombardia</t>
  </si>
  <si>
    <t>Veneto</t>
  </si>
  <si>
    <t>Emilia Romagna</t>
  </si>
  <si>
    <t>Sardegna</t>
  </si>
  <si>
    <t>Molise</t>
  </si>
  <si>
    <t>Calabria</t>
  </si>
  <si>
    <t>Lazio</t>
  </si>
  <si>
    <t>Liguria</t>
  </si>
  <si>
    <t>Basilicata</t>
  </si>
  <si>
    <t>Umbria</t>
  </si>
  <si>
    <t>Friuli</t>
  </si>
  <si>
    <t>Disponibilità rispetto alla Dotazione Organica</t>
  </si>
  <si>
    <t>Scuola dell'infanzia            Posti</t>
  </si>
  <si>
    <t>Scuola primaria Posti</t>
  </si>
  <si>
    <t>Scuola secondaria di I grado                Posti</t>
  </si>
  <si>
    <t>Scuola secondaria di II grado                 Posti</t>
  </si>
  <si>
    <t>Totale complessivo</t>
  </si>
  <si>
    <t>Totale Posti Infanzia &amp; Primaria</t>
  </si>
  <si>
    <t>Dotazione organica Infanzia &amp; Primaria</t>
  </si>
  <si>
    <t>Totale Posti Secondaria I e II grado</t>
  </si>
  <si>
    <t>Dotazione organica Secondaria I e II grado</t>
  </si>
  <si>
    <t>I ciclo - Infanzia&amp;Primaria</t>
  </si>
  <si>
    <t>II ciclo - Secondaria di I &amp; II grado</t>
  </si>
  <si>
    <t xml:space="preserve"> Scuola dell'infanzia e primaria </t>
  </si>
  <si>
    <t>Scuola secondaria di I e II grado</t>
  </si>
  <si>
    <t>Totale</t>
  </si>
  <si>
    <t>Disponibilità finale</t>
  </si>
  <si>
    <t>Contingente Nomine pari al minore tra disponibilità e GM residue comunicate</t>
  </si>
  <si>
    <t>TOTALE COMPLESSIVO</t>
  </si>
  <si>
    <t>GM residue comunicate</t>
  </si>
  <si>
    <t>Gm residue detratto Contingente Nomine</t>
  </si>
  <si>
    <t>Cessazioni
al 01.09.2022 (dati al 24 Maggio 2022)</t>
  </si>
  <si>
    <t>Titolari al 1.9.2022 (dati al 25 Maggio 2022)</t>
  </si>
  <si>
    <t>ANNO SCOLASTICO 2022/23- DISPONIBILITA' &amp; CONTINGENTE -  PERSONALE IRC PER CICLO ISTRUZIONE</t>
  </si>
  <si>
    <t xml:space="preserve">Il contingente delle nomine è stato assegnato in base al minore tra disponibilità 2022 e GM comunicate residue comunicate dagli Uffici. </t>
  </si>
  <si>
    <t>GM residue comunicate con mail del 18 luglio 2022</t>
  </si>
  <si>
    <t>Ipotesi Contingente Nomine a.s. 2022.23</t>
  </si>
  <si>
    <t>Cessazioni
al 01.09.2022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</si>
</sst>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64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8" fillId="0" borderId="3" xfId="3" applyFont="1" applyBorder="1"/>
    <xf numFmtId="0" fontId="10" fillId="0" borderId="0" xfId="0" applyFont="1"/>
    <xf numFmtId="0" fontId="8" fillId="0" borderId="4" xfId="3" applyFont="1" applyBorder="1"/>
    <xf numFmtId="0" fontId="8" fillId="0" borderId="5" xfId="3" applyFont="1" applyBorder="1"/>
    <xf numFmtId="0" fontId="11" fillId="0" borderId="0" xfId="0" applyFont="1" applyAlignment="1"/>
    <xf numFmtId="0" fontId="11" fillId="0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Fill="1"/>
    <xf numFmtId="0" fontId="13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/>
    <xf numFmtId="0" fontId="10" fillId="0" borderId="0" xfId="0" applyFont="1" applyAlignment="1">
      <alignment vertical="center"/>
    </xf>
    <xf numFmtId="164" fontId="9" fillId="0" borderId="10" xfId="2" applyNumberFormat="1" applyFont="1" applyBorder="1" applyAlignment="1">
      <alignment horizontal="left"/>
    </xf>
    <xf numFmtId="0" fontId="9" fillId="0" borderId="2" xfId="3" applyFont="1" applyBorder="1" applyAlignment="1">
      <alignment horizontal="left" vertical="center"/>
    </xf>
    <xf numFmtId="0" fontId="1" fillId="0" borderId="1" xfId="4" applyFill="1" applyBorder="1" applyAlignment="1">
      <alignment horizontal="center"/>
    </xf>
    <xf numFmtId="0" fontId="1" fillId="0" borderId="1" xfId="4" applyFill="1" applyBorder="1" applyAlignment="1">
      <alignment horizontal="center" vertical="center"/>
    </xf>
    <xf numFmtId="0" fontId="9" fillId="6" borderId="23" xfId="3" applyFont="1" applyFill="1" applyBorder="1" applyAlignment="1" applyProtection="1">
      <alignment horizontal="center" vertical="center" wrapText="1"/>
      <protection hidden="1"/>
    </xf>
    <xf numFmtId="0" fontId="9" fillId="6" borderId="24" xfId="3" applyFont="1" applyFill="1" applyBorder="1" applyAlignment="1" applyProtection="1">
      <alignment horizontal="center" vertical="center" wrapText="1"/>
      <protection hidden="1"/>
    </xf>
    <xf numFmtId="0" fontId="9" fillId="2" borderId="24" xfId="3" applyFont="1" applyFill="1" applyBorder="1" applyAlignment="1" applyProtection="1">
      <alignment horizontal="center" vertical="center" wrapText="1"/>
      <protection hidden="1"/>
    </xf>
    <xf numFmtId="0" fontId="9" fillId="2" borderId="25" xfId="3" applyFont="1" applyFill="1" applyBorder="1" applyAlignment="1" applyProtection="1">
      <alignment horizontal="center" vertical="center" wrapText="1"/>
      <protection hidden="1"/>
    </xf>
    <xf numFmtId="0" fontId="9" fillId="3" borderId="24" xfId="3" applyFont="1" applyFill="1" applyBorder="1" applyAlignment="1" applyProtection="1">
      <alignment horizontal="center" vertical="center" wrapText="1"/>
      <protection hidden="1"/>
    </xf>
    <xf numFmtId="0" fontId="9" fillId="3" borderId="25" xfId="3" applyFont="1" applyFill="1" applyBorder="1" applyAlignment="1" applyProtection="1">
      <alignment horizontal="center" vertical="center" wrapText="1"/>
      <protection hidden="1"/>
    </xf>
    <xf numFmtId="0" fontId="9" fillId="5" borderId="26" xfId="3" applyFont="1" applyFill="1" applyBorder="1" applyAlignment="1" applyProtection="1">
      <alignment horizontal="center" vertical="center" wrapText="1"/>
      <protection hidden="1"/>
    </xf>
    <xf numFmtId="0" fontId="9" fillId="5" borderId="25" xfId="3" applyFont="1" applyFill="1" applyBorder="1" applyAlignment="1" applyProtection="1">
      <alignment horizontal="center" vertical="center" wrapText="1"/>
      <protection hidden="1"/>
    </xf>
    <xf numFmtId="3" fontId="8" fillId="0" borderId="20" xfId="3" applyNumberFormat="1" applyFont="1" applyBorder="1" applyAlignment="1" applyProtection="1">
      <alignment horizontal="right"/>
      <protection hidden="1"/>
    </xf>
    <xf numFmtId="3" fontId="8" fillId="0" borderId="21" xfId="3" applyNumberFormat="1" applyFont="1" applyBorder="1" applyAlignment="1" applyProtection="1">
      <alignment horizontal="right"/>
      <protection hidden="1"/>
    </xf>
    <xf numFmtId="3" fontId="15" fillId="0" borderId="21" xfId="3" applyNumberFormat="1" applyFont="1" applyBorder="1" applyAlignment="1" applyProtection="1">
      <alignment horizontal="right"/>
      <protection hidden="1"/>
    </xf>
    <xf numFmtId="3" fontId="8" fillId="0" borderId="22" xfId="3" applyNumberFormat="1" applyFont="1" applyBorder="1" applyAlignment="1" applyProtection="1">
      <alignment horizontal="right"/>
      <protection hidden="1"/>
    </xf>
    <xf numFmtId="0" fontId="10" fillId="0" borderId="21" xfId="0" applyFont="1" applyFill="1" applyBorder="1" applyAlignment="1" applyProtection="1">
      <alignment horizontal="right"/>
      <protection hidden="1"/>
    </xf>
    <xf numFmtId="3" fontId="15" fillId="0" borderId="22" xfId="3" applyNumberFormat="1" applyFont="1" applyBorder="1" applyAlignment="1" applyProtection="1">
      <alignment horizontal="right"/>
      <protection hidden="1"/>
    </xf>
    <xf numFmtId="3" fontId="8" fillId="0" borderId="6" xfId="3" applyNumberFormat="1" applyFont="1" applyBorder="1" applyAlignment="1" applyProtection="1">
      <alignment horizontal="right"/>
      <protection hidden="1"/>
    </xf>
    <xf numFmtId="3" fontId="8" fillId="0" borderId="1" xfId="3" applyNumberFormat="1" applyFont="1" applyBorder="1" applyAlignment="1" applyProtection="1">
      <alignment horizontal="right"/>
      <protection hidden="1"/>
    </xf>
    <xf numFmtId="3" fontId="15" fillId="0" borderId="1" xfId="3" applyNumberFormat="1" applyFont="1" applyBorder="1" applyAlignment="1" applyProtection="1">
      <alignment horizontal="right"/>
      <protection hidden="1"/>
    </xf>
    <xf numFmtId="3" fontId="8" fillId="0" borderId="7" xfId="3" applyNumberFormat="1" applyFont="1" applyBorder="1" applyAlignment="1" applyProtection="1">
      <alignment horizontal="right"/>
      <protection hidden="1"/>
    </xf>
    <xf numFmtId="0" fontId="10" fillId="0" borderId="1" xfId="0" applyFont="1" applyFill="1" applyBorder="1" applyAlignment="1" applyProtection="1">
      <alignment horizontal="right"/>
      <protection hidden="1"/>
    </xf>
    <xf numFmtId="3" fontId="15" fillId="0" borderId="7" xfId="3" applyNumberFormat="1" applyFont="1" applyBorder="1" applyAlignment="1" applyProtection="1">
      <alignment horizontal="right"/>
      <protection hidden="1"/>
    </xf>
    <xf numFmtId="3" fontId="8" fillId="0" borderId="11" xfId="3" applyNumberFormat="1" applyFont="1" applyBorder="1" applyAlignment="1" applyProtection="1">
      <alignment horizontal="right"/>
      <protection hidden="1"/>
    </xf>
    <xf numFmtId="3" fontId="8" fillId="0" borderId="12" xfId="3" applyNumberFormat="1" applyFont="1" applyBorder="1" applyAlignment="1" applyProtection="1">
      <alignment horizontal="right"/>
      <protection hidden="1"/>
    </xf>
    <xf numFmtId="3" fontId="15" fillId="0" borderId="12" xfId="3" applyNumberFormat="1" applyFont="1" applyBorder="1" applyAlignment="1" applyProtection="1">
      <alignment horizontal="right"/>
      <protection hidden="1"/>
    </xf>
    <xf numFmtId="3" fontId="8" fillId="0" borderId="13" xfId="3" applyNumberFormat="1" applyFont="1" applyBorder="1" applyAlignment="1" applyProtection="1">
      <alignment horizontal="right"/>
      <protection hidden="1"/>
    </xf>
    <xf numFmtId="0" fontId="10" fillId="0" borderId="12" xfId="0" applyFont="1" applyFill="1" applyBorder="1" applyAlignment="1" applyProtection="1">
      <alignment horizontal="right"/>
      <protection hidden="1"/>
    </xf>
    <xf numFmtId="3" fontId="15" fillId="0" borderId="13" xfId="3" applyNumberFormat="1" applyFont="1" applyBorder="1" applyAlignment="1" applyProtection="1">
      <alignment horizontal="right"/>
      <protection hidden="1"/>
    </xf>
    <xf numFmtId="3" fontId="9" fillId="0" borderId="10" xfId="2" applyNumberFormat="1" applyFont="1" applyBorder="1" applyAlignment="1" applyProtection="1">
      <alignment horizontal="right"/>
      <protection hidden="1"/>
    </xf>
    <xf numFmtId="3" fontId="15" fillId="0" borderId="10" xfId="2" applyNumberFormat="1" applyFont="1" applyBorder="1" applyAlignment="1" applyProtection="1">
      <alignment horizontal="right"/>
      <protection hidden="1"/>
    </xf>
    <xf numFmtId="3" fontId="9" fillId="0" borderId="10" xfId="2" applyNumberFormat="1" applyFont="1" applyFill="1" applyBorder="1" applyAlignment="1" applyProtection="1">
      <alignment horizontal="right"/>
      <protection hidden="1"/>
    </xf>
    <xf numFmtId="3" fontId="15" fillId="0" borderId="10" xfId="2" applyNumberFormat="1" applyFont="1" applyFill="1" applyBorder="1" applyAlignment="1" applyProtection="1">
      <alignment horizontal="right"/>
      <protection hidden="1"/>
    </xf>
    <xf numFmtId="0" fontId="13" fillId="3" borderId="17" xfId="0" applyFont="1" applyFill="1" applyBorder="1" applyAlignment="1" applyProtection="1">
      <alignment horizontal="center"/>
      <protection hidden="1"/>
    </xf>
    <xf numFmtId="0" fontId="13" fillId="3" borderId="18" xfId="0" applyFont="1" applyFill="1" applyBorder="1" applyAlignment="1" applyProtection="1">
      <alignment horizontal="center"/>
      <protection hidden="1"/>
    </xf>
    <xf numFmtId="0" fontId="13" fillId="3" borderId="19" xfId="0" applyFont="1" applyFill="1" applyBorder="1" applyAlignment="1" applyProtection="1">
      <alignment horizontal="center"/>
      <protection hidden="1"/>
    </xf>
    <xf numFmtId="0" fontId="13" fillId="5" borderId="27" xfId="0" applyFont="1" applyFill="1" applyBorder="1" applyAlignment="1" applyProtection="1">
      <alignment horizontal="center"/>
      <protection hidden="1"/>
    </xf>
    <xf numFmtId="0" fontId="13" fillId="5" borderId="19" xfId="0" applyFont="1" applyFill="1" applyBorder="1" applyAlignment="1" applyProtection="1">
      <alignment horizontal="center"/>
      <protection hidden="1"/>
    </xf>
    <xf numFmtId="0" fontId="13" fillId="2" borderId="14" xfId="0" applyFont="1" applyFill="1" applyBorder="1" applyAlignment="1" applyProtection="1">
      <alignment horizontal="center"/>
      <protection hidden="1"/>
    </xf>
    <xf numFmtId="0" fontId="13" fillId="2" borderId="15" xfId="0" applyFont="1" applyFill="1" applyBorder="1" applyAlignment="1" applyProtection="1">
      <alignment horizontal="center"/>
      <protection hidden="1"/>
    </xf>
    <xf numFmtId="0" fontId="13" fillId="2" borderId="16" xfId="0" applyFont="1" applyFill="1" applyBorder="1" applyAlignment="1" applyProtection="1">
      <alignment horizontal="center"/>
      <protection hidden="1"/>
    </xf>
  </cellXfs>
  <cellStyles count="5">
    <cellStyle name="Comma 2" xfId="2"/>
    <cellStyle name="Normal 2" xfId="1"/>
    <cellStyle name="Normale" xfId="0" builtinId="0"/>
    <cellStyle name="Normale 2" xfId="4"/>
    <cellStyle name="Normale_calcolo_organ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zoomScale="85" zoomScaleNormal="85" workbookViewId="0">
      <selection activeCell="K16" sqref="K16"/>
    </sheetView>
  </sheetViews>
  <sheetFormatPr defaultRowHeight="13.2" x14ac:dyDescent="0.25"/>
  <cols>
    <col min="1" max="1" width="17.88671875" customWidth="1"/>
    <col min="2" max="2" width="9.6640625" customWidth="1"/>
    <col min="3" max="6" width="8.6640625" customWidth="1"/>
    <col min="7" max="7" width="10.33203125" customWidth="1"/>
    <col min="8" max="8" width="9.33203125" style="6" customWidth="1"/>
    <col min="9" max="9" width="10.33203125" customWidth="1"/>
    <col min="10" max="10" width="11.33203125" style="7" customWidth="1"/>
    <col min="11" max="11" width="11.33203125" style="6" customWidth="1"/>
    <col min="12" max="12" width="10.33203125" style="6" customWidth="1"/>
    <col min="13" max="17" width="8.6640625" customWidth="1"/>
    <col min="18" max="18" width="10.33203125" customWidth="1"/>
    <col min="19" max="19" width="8.6640625" style="6" customWidth="1"/>
    <col min="20" max="20" width="11.6640625" customWidth="1"/>
    <col min="21" max="21" width="10.88671875" style="8" customWidth="1"/>
    <col min="22" max="22" width="11" style="6" customWidth="1"/>
    <col min="23" max="24" width="11.109375" style="6" customWidth="1"/>
    <col min="25" max="25" width="12.6640625" customWidth="1"/>
  </cols>
  <sheetData>
    <row r="1" spans="1:25" s="15" customFormat="1" ht="14.4" x14ac:dyDescent="0.3">
      <c r="A1" s="13" t="s">
        <v>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U1" s="17"/>
      <c r="V1" s="16"/>
      <c r="W1" s="16"/>
      <c r="X1" s="16"/>
    </row>
    <row r="2" spans="1:25" s="15" customFormat="1" ht="14.4" x14ac:dyDescent="0.3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4"/>
      <c r="U2" s="17"/>
      <c r="V2" s="16"/>
      <c r="W2" s="16"/>
      <c r="X2" s="16"/>
    </row>
    <row r="3" spans="1:25" s="15" customFormat="1" ht="15" thickBot="1" x14ac:dyDescent="0.35">
      <c r="A3" s="18"/>
      <c r="B3" s="18"/>
      <c r="C3" s="18"/>
      <c r="D3" s="18"/>
      <c r="E3" s="18"/>
      <c r="F3" s="18"/>
      <c r="H3" s="16"/>
      <c r="J3" s="19"/>
      <c r="K3" s="16"/>
      <c r="L3" s="16"/>
      <c r="S3" s="16"/>
      <c r="U3" s="17"/>
      <c r="V3" s="16"/>
      <c r="W3" s="16"/>
      <c r="X3" s="16"/>
    </row>
    <row r="4" spans="1:25" s="15" customFormat="1" ht="15" thickTop="1" thickBot="1" x14ac:dyDescent="0.35">
      <c r="B4" s="61" t="s">
        <v>29</v>
      </c>
      <c r="C4" s="62"/>
      <c r="D4" s="62"/>
      <c r="E4" s="62"/>
      <c r="F4" s="62"/>
      <c r="G4" s="62"/>
      <c r="H4" s="62"/>
      <c r="I4" s="62"/>
      <c r="J4" s="62"/>
      <c r="K4" s="62"/>
      <c r="L4" s="63"/>
      <c r="M4" s="56" t="s">
        <v>30</v>
      </c>
      <c r="N4" s="57"/>
      <c r="O4" s="57"/>
      <c r="P4" s="57"/>
      <c r="Q4" s="57"/>
      <c r="R4" s="57"/>
      <c r="S4" s="57"/>
      <c r="T4" s="57"/>
      <c r="U4" s="57"/>
      <c r="V4" s="57"/>
      <c r="W4" s="58"/>
      <c r="X4" s="59" t="s">
        <v>36</v>
      </c>
      <c r="Y4" s="60"/>
    </row>
    <row r="5" spans="1:25" s="21" customFormat="1" ht="73.2" thickTop="1" thickBot="1" x14ac:dyDescent="0.3">
      <c r="A5" s="23" t="s">
        <v>0</v>
      </c>
      <c r="B5" s="26" t="s">
        <v>20</v>
      </c>
      <c r="C5" s="27" t="s">
        <v>21</v>
      </c>
      <c r="D5" s="27" t="s">
        <v>25</v>
      </c>
      <c r="E5" s="27" t="s">
        <v>26</v>
      </c>
      <c r="F5" s="27" t="s">
        <v>40</v>
      </c>
      <c r="G5" s="27" t="s">
        <v>19</v>
      </c>
      <c r="H5" s="28" t="s">
        <v>37</v>
      </c>
      <c r="I5" s="27" t="s">
        <v>39</v>
      </c>
      <c r="J5" s="28" t="s">
        <v>35</v>
      </c>
      <c r="K5" s="28" t="s">
        <v>38</v>
      </c>
      <c r="L5" s="29" t="s">
        <v>34</v>
      </c>
      <c r="M5" s="26" t="s">
        <v>22</v>
      </c>
      <c r="N5" s="27" t="s">
        <v>23</v>
      </c>
      <c r="O5" s="27" t="s">
        <v>27</v>
      </c>
      <c r="P5" s="27" t="s">
        <v>28</v>
      </c>
      <c r="Q5" s="27" t="s">
        <v>40</v>
      </c>
      <c r="R5" s="27" t="s">
        <v>19</v>
      </c>
      <c r="S5" s="30" t="s">
        <v>37</v>
      </c>
      <c r="T5" s="27" t="s">
        <v>39</v>
      </c>
      <c r="U5" s="30" t="s">
        <v>35</v>
      </c>
      <c r="V5" s="30" t="s">
        <v>38</v>
      </c>
      <c r="W5" s="31" t="s">
        <v>34</v>
      </c>
      <c r="X5" s="32" t="s">
        <v>45</v>
      </c>
      <c r="Y5" s="33" t="s">
        <v>44</v>
      </c>
    </row>
    <row r="6" spans="1:25" s="10" customFormat="1" ht="14.4" thickTop="1" x14ac:dyDescent="0.3">
      <c r="A6" s="9" t="s">
        <v>4</v>
      </c>
      <c r="B6" s="34">
        <v>69</v>
      </c>
      <c r="C6" s="35">
        <v>255</v>
      </c>
      <c r="D6" s="35">
        <f>SUM(B6:C6)</f>
        <v>324</v>
      </c>
      <c r="E6" s="35">
        <v>227</v>
      </c>
      <c r="F6" s="35">
        <v>174</v>
      </c>
      <c r="G6" s="35">
        <f>E6-F6</f>
        <v>53</v>
      </c>
      <c r="H6" s="35">
        <f>VLOOKUP(A6,'GM comunicate luglio 2022'!$A:$C,2,FALSE)</f>
        <v>0</v>
      </c>
      <c r="I6" s="35">
        <v>2</v>
      </c>
      <c r="J6" s="36">
        <f>MIN(G6:H6)</f>
        <v>0</v>
      </c>
      <c r="K6" s="35">
        <f>H6-J6</f>
        <v>0</v>
      </c>
      <c r="L6" s="37">
        <f>G6-J6</f>
        <v>53</v>
      </c>
      <c r="M6" s="34">
        <v>94</v>
      </c>
      <c r="N6" s="35">
        <v>154</v>
      </c>
      <c r="O6" s="35">
        <f>M6+N6</f>
        <v>248</v>
      </c>
      <c r="P6" s="35">
        <v>174</v>
      </c>
      <c r="Q6" s="35">
        <v>108</v>
      </c>
      <c r="R6" s="35">
        <f t="shared" ref="R6:R23" si="0">P6-Q6</f>
        <v>66</v>
      </c>
      <c r="S6" s="38">
        <f>VLOOKUP(A6,'GM comunicate luglio 2022'!$A:$C,3,FALSE)</f>
        <v>0</v>
      </c>
      <c r="T6" s="35">
        <v>9</v>
      </c>
      <c r="U6" s="36">
        <f>MIN(R6:S6)</f>
        <v>0</v>
      </c>
      <c r="V6" s="35">
        <f>S6-U6</f>
        <v>0</v>
      </c>
      <c r="W6" s="37">
        <f>R6-U6</f>
        <v>66</v>
      </c>
      <c r="X6" s="34">
        <f>I6+T6</f>
        <v>11</v>
      </c>
      <c r="Y6" s="39">
        <f>J6+U6</f>
        <v>0</v>
      </c>
    </row>
    <row r="7" spans="1:25" s="10" customFormat="1" ht="13.8" x14ac:dyDescent="0.3">
      <c r="A7" s="11" t="s">
        <v>16</v>
      </c>
      <c r="B7" s="40">
        <v>31</v>
      </c>
      <c r="C7" s="41">
        <v>109</v>
      </c>
      <c r="D7" s="41">
        <f t="shared" ref="D7:D23" si="1">SUM(B7:C7)</f>
        <v>140</v>
      </c>
      <c r="E7" s="41">
        <v>98</v>
      </c>
      <c r="F7" s="41">
        <v>84</v>
      </c>
      <c r="G7" s="41">
        <f t="shared" ref="G7:G23" si="2">E7-F7</f>
        <v>14</v>
      </c>
      <c r="H7" s="35">
        <f>VLOOKUP(A7,'GM comunicate luglio 2022'!$A:$C,2,FALSE)</f>
        <v>15</v>
      </c>
      <c r="I7" s="41">
        <v>1</v>
      </c>
      <c r="J7" s="42">
        <f t="shared" ref="J7:J23" si="3">MIN(G7:H7)</f>
        <v>14</v>
      </c>
      <c r="K7" s="41">
        <f t="shared" ref="K7:K23" si="4">H7-J7</f>
        <v>1</v>
      </c>
      <c r="L7" s="43">
        <f t="shared" ref="L7:L23" si="5">G7-J7</f>
        <v>0</v>
      </c>
      <c r="M7" s="40">
        <v>42</v>
      </c>
      <c r="N7" s="41">
        <v>83</v>
      </c>
      <c r="O7" s="41">
        <f t="shared" ref="O7:O23" si="6">M7+N7</f>
        <v>125</v>
      </c>
      <c r="P7" s="41">
        <v>88</v>
      </c>
      <c r="Q7" s="41">
        <v>70</v>
      </c>
      <c r="R7" s="41">
        <f t="shared" si="0"/>
        <v>18</v>
      </c>
      <c r="S7" s="44">
        <f>VLOOKUP(A7,'GM comunicate luglio 2022'!$A:$C,3,FALSE)</f>
        <v>28</v>
      </c>
      <c r="T7" s="41">
        <v>7</v>
      </c>
      <c r="U7" s="42">
        <f t="shared" ref="U7:U23" si="7">MIN(R7:S7)</f>
        <v>18</v>
      </c>
      <c r="V7" s="41">
        <f t="shared" ref="V7:V23" si="8">S7-U7</f>
        <v>10</v>
      </c>
      <c r="W7" s="43">
        <f t="shared" ref="W7:W23" si="9">R7-U7</f>
        <v>0</v>
      </c>
      <c r="X7" s="40">
        <f t="shared" ref="X7:X23" si="10">I7+T7</f>
        <v>8</v>
      </c>
      <c r="Y7" s="45">
        <f t="shared" ref="Y7:Y23" si="11">J7+U7</f>
        <v>32</v>
      </c>
    </row>
    <row r="8" spans="1:25" s="10" customFormat="1" ht="13.8" x14ac:dyDescent="0.3">
      <c r="A8" s="11" t="s">
        <v>13</v>
      </c>
      <c r="B8" s="40">
        <v>114</v>
      </c>
      <c r="C8" s="41">
        <v>436</v>
      </c>
      <c r="D8" s="41">
        <f t="shared" si="1"/>
        <v>550</v>
      </c>
      <c r="E8" s="41">
        <v>385</v>
      </c>
      <c r="F8" s="41">
        <v>383</v>
      </c>
      <c r="G8" s="41">
        <f t="shared" si="2"/>
        <v>2</v>
      </c>
      <c r="H8" s="35">
        <f>VLOOKUP(A8,'GM comunicate luglio 2022'!$A:$C,2,FALSE)</f>
        <v>150</v>
      </c>
      <c r="I8" s="41">
        <v>10</v>
      </c>
      <c r="J8" s="42">
        <f t="shared" si="3"/>
        <v>2</v>
      </c>
      <c r="K8" s="41">
        <f t="shared" si="4"/>
        <v>148</v>
      </c>
      <c r="L8" s="43">
        <f t="shared" si="5"/>
        <v>0</v>
      </c>
      <c r="M8" s="40">
        <v>158</v>
      </c>
      <c r="N8" s="41">
        <v>274</v>
      </c>
      <c r="O8" s="41">
        <f t="shared" si="6"/>
        <v>432</v>
      </c>
      <c r="P8" s="41">
        <v>302</v>
      </c>
      <c r="Q8" s="41">
        <v>224</v>
      </c>
      <c r="R8" s="41">
        <f t="shared" si="0"/>
        <v>78</v>
      </c>
      <c r="S8" s="44">
        <f>VLOOKUP(A8,'GM comunicate luglio 2022'!$A:$C,3,FALSE)</f>
        <v>3</v>
      </c>
      <c r="T8" s="41">
        <v>12</v>
      </c>
      <c r="U8" s="42">
        <f t="shared" si="7"/>
        <v>3</v>
      </c>
      <c r="V8" s="41">
        <f t="shared" si="8"/>
        <v>0</v>
      </c>
      <c r="W8" s="43">
        <f t="shared" si="9"/>
        <v>75</v>
      </c>
      <c r="X8" s="40">
        <f t="shared" si="10"/>
        <v>22</v>
      </c>
      <c r="Y8" s="45">
        <f t="shared" si="11"/>
        <v>5</v>
      </c>
    </row>
    <row r="9" spans="1:25" s="10" customFormat="1" ht="13.8" x14ac:dyDescent="0.3">
      <c r="A9" s="11" t="s">
        <v>6</v>
      </c>
      <c r="B9" s="40">
        <v>352</v>
      </c>
      <c r="C9" s="41">
        <v>1239</v>
      </c>
      <c r="D9" s="41">
        <f t="shared" si="1"/>
        <v>1591</v>
      </c>
      <c r="E9" s="41">
        <v>1114</v>
      </c>
      <c r="F9" s="41">
        <v>1106</v>
      </c>
      <c r="G9" s="41">
        <f t="shared" si="2"/>
        <v>8</v>
      </c>
      <c r="H9" s="35">
        <f>VLOOKUP(A9,'GM comunicate luglio 2022'!$A:$C,2,FALSE)</f>
        <v>415</v>
      </c>
      <c r="I9" s="41">
        <v>29</v>
      </c>
      <c r="J9" s="42">
        <f t="shared" si="3"/>
        <v>8</v>
      </c>
      <c r="K9" s="41">
        <f t="shared" si="4"/>
        <v>407</v>
      </c>
      <c r="L9" s="43">
        <f t="shared" si="5"/>
        <v>0</v>
      </c>
      <c r="M9" s="40">
        <v>520</v>
      </c>
      <c r="N9" s="41">
        <v>815</v>
      </c>
      <c r="O9" s="41">
        <f t="shared" si="6"/>
        <v>1335</v>
      </c>
      <c r="P9" s="41">
        <v>935</v>
      </c>
      <c r="Q9" s="41">
        <v>666</v>
      </c>
      <c r="R9" s="41">
        <f t="shared" si="0"/>
        <v>269</v>
      </c>
      <c r="S9" s="44">
        <f>VLOOKUP(A9,'GM comunicate luglio 2022'!$A:$C,3,FALSE)</f>
        <v>68</v>
      </c>
      <c r="T9" s="41">
        <v>29</v>
      </c>
      <c r="U9" s="42">
        <f t="shared" si="7"/>
        <v>68</v>
      </c>
      <c r="V9" s="41">
        <f t="shared" si="8"/>
        <v>0</v>
      </c>
      <c r="W9" s="43">
        <f t="shared" si="9"/>
        <v>201</v>
      </c>
      <c r="X9" s="40">
        <f t="shared" si="10"/>
        <v>58</v>
      </c>
      <c r="Y9" s="45">
        <f t="shared" si="11"/>
        <v>76</v>
      </c>
    </row>
    <row r="10" spans="1:25" s="10" customFormat="1" ht="13.8" x14ac:dyDescent="0.3">
      <c r="A10" s="11" t="s">
        <v>10</v>
      </c>
      <c r="B10" s="40">
        <v>128</v>
      </c>
      <c r="C10" s="41">
        <v>665</v>
      </c>
      <c r="D10" s="41">
        <f t="shared" si="1"/>
        <v>793</v>
      </c>
      <c r="E10" s="41">
        <v>555</v>
      </c>
      <c r="F10" s="41">
        <v>165</v>
      </c>
      <c r="G10" s="41">
        <f t="shared" si="2"/>
        <v>390</v>
      </c>
      <c r="H10" s="35">
        <f>VLOOKUP(A10,'GM comunicate luglio 2022'!$A:$C,2,FALSE)</f>
        <v>0</v>
      </c>
      <c r="I10" s="41">
        <v>5</v>
      </c>
      <c r="J10" s="42">
        <f t="shared" si="3"/>
        <v>0</v>
      </c>
      <c r="K10" s="41">
        <f t="shared" si="4"/>
        <v>0</v>
      </c>
      <c r="L10" s="43">
        <f t="shared" si="5"/>
        <v>390</v>
      </c>
      <c r="M10" s="40">
        <v>295</v>
      </c>
      <c r="N10" s="41">
        <v>472</v>
      </c>
      <c r="O10" s="41">
        <f t="shared" si="6"/>
        <v>767</v>
      </c>
      <c r="P10" s="41">
        <v>537</v>
      </c>
      <c r="Q10" s="41">
        <v>192</v>
      </c>
      <c r="R10" s="41">
        <f t="shared" si="0"/>
        <v>345</v>
      </c>
      <c r="S10" s="44">
        <f>VLOOKUP(A10,'GM comunicate luglio 2022'!$A:$C,3,FALSE)</f>
        <v>0</v>
      </c>
      <c r="T10" s="41">
        <v>17</v>
      </c>
      <c r="U10" s="42">
        <f t="shared" si="7"/>
        <v>0</v>
      </c>
      <c r="V10" s="41">
        <f t="shared" si="8"/>
        <v>0</v>
      </c>
      <c r="W10" s="43">
        <f t="shared" si="9"/>
        <v>345</v>
      </c>
      <c r="X10" s="40">
        <f t="shared" si="10"/>
        <v>22</v>
      </c>
      <c r="Y10" s="45">
        <f t="shared" si="11"/>
        <v>0</v>
      </c>
    </row>
    <row r="11" spans="1:25" s="10" customFormat="1" ht="13.8" x14ac:dyDescent="0.3">
      <c r="A11" s="11" t="s">
        <v>18</v>
      </c>
      <c r="B11" s="40">
        <v>41</v>
      </c>
      <c r="C11" s="41">
        <v>220</v>
      </c>
      <c r="D11" s="41">
        <f t="shared" si="1"/>
        <v>261</v>
      </c>
      <c r="E11" s="41">
        <v>183</v>
      </c>
      <c r="F11" s="41">
        <v>122</v>
      </c>
      <c r="G11" s="41">
        <f t="shared" si="2"/>
        <v>61</v>
      </c>
      <c r="H11" s="35">
        <f>VLOOKUP(A11,'GM comunicate luglio 2022'!$A:$C,2,FALSE)</f>
        <v>0</v>
      </c>
      <c r="I11" s="41">
        <v>3</v>
      </c>
      <c r="J11" s="42">
        <f t="shared" si="3"/>
        <v>0</v>
      </c>
      <c r="K11" s="41">
        <f t="shared" si="4"/>
        <v>0</v>
      </c>
      <c r="L11" s="43">
        <f t="shared" si="5"/>
        <v>61</v>
      </c>
      <c r="M11" s="40">
        <v>84</v>
      </c>
      <c r="N11" s="41">
        <v>139</v>
      </c>
      <c r="O11" s="41">
        <f t="shared" si="6"/>
        <v>223</v>
      </c>
      <c r="P11" s="41">
        <v>156</v>
      </c>
      <c r="Q11" s="41">
        <v>82</v>
      </c>
      <c r="R11" s="41">
        <f t="shared" si="0"/>
        <v>74</v>
      </c>
      <c r="S11" s="44">
        <f>VLOOKUP(A11,'GM comunicate luglio 2022'!$A:$C,3,FALSE)</f>
        <v>0</v>
      </c>
      <c r="T11" s="41">
        <v>3</v>
      </c>
      <c r="U11" s="42">
        <f t="shared" si="7"/>
        <v>0</v>
      </c>
      <c r="V11" s="41">
        <f t="shared" si="8"/>
        <v>0</v>
      </c>
      <c r="W11" s="43">
        <f t="shared" si="9"/>
        <v>74</v>
      </c>
      <c r="X11" s="40">
        <f t="shared" si="10"/>
        <v>6</v>
      </c>
      <c r="Y11" s="45">
        <f t="shared" si="11"/>
        <v>0</v>
      </c>
    </row>
    <row r="12" spans="1:25" s="10" customFormat="1" ht="13.8" x14ac:dyDescent="0.3">
      <c r="A12" s="11" t="s">
        <v>14</v>
      </c>
      <c r="B12" s="40">
        <v>214</v>
      </c>
      <c r="C12" s="41">
        <v>1065</v>
      </c>
      <c r="D12" s="41">
        <f t="shared" si="1"/>
        <v>1279</v>
      </c>
      <c r="E12" s="41">
        <v>895</v>
      </c>
      <c r="F12" s="41">
        <v>664</v>
      </c>
      <c r="G12" s="41">
        <f t="shared" si="2"/>
        <v>231</v>
      </c>
      <c r="H12" s="35">
        <f>VLOOKUP(A12,'GM comunicate luglio 2022'!$A:$C,2,FALSE)</f>
        <v>10</v>
      </c>
      <c r="I12" s="41">
        <v>10</v>
      </c>
      <c r="J12" s="42">
        <f t="shared" si="3"/>
        <v>10</v>
      </c>
      <c r="K12" s="41">
        <f t="shared" si="4"/>
        <v>0</v>
      </c>
      <c r="L12" s="43">
        <f t="shared" si="5"/>
        <v>221</v>
      </c>
      <c r="M12" s="40">
        <v>403</v>
      </c>
      <c r="N12" s="41">
        <v>646</v>
      </c>
      <c r="O12" s="41">
        <f t="shared" si="6"/>
        <v>1049</v>
      </c>
      <c r="P12" s="41">
        <v>734</v>
      </c>
      <c r="Q12" s="41">
        <v>356</v>
      </c>
      <c r="R12" s="41">
        <f t="shared" si="0"/>
        <v>378</v>
      </c>
      <c r="S12" s="44">
        <f>VLOOKUP(A12,'GM comunicate luglio 2022'!$A:$C,3,FALSE)</f>
        <v>0</v>
      </c>
      <c r="T12" s="41">
        <v>24</v>
      </c>
      <c r="U12" s="42">
        <f t="shared" si="7"/>
        <v>0</v>
      </c>
      <c r="V12" s="41">
        <f t="shared" si="8"/>
        <v>0</v>
      </c>
      <c r="W12" s="43">
        <f t="shared" si="9"/>
        <v>378</v>
      </c>
      <c r="X12" s="40">
        <f t="shared" si="10"/>
        <v>34</v>
      </c>
      <c r="Y12" s="45">
        <f t="shared" si="11"/>
        <v>10</v>
      </c>
    </row>
    <row r="13" spans="1:25" s="10" customFormat="1" ht="13.8" x14ac:dyDescent="0.3">
      <c r="A13" s="11" t="s">
        <v>15</v>
      </c>
      <c r="B13" s="40">
        <v>46</v>
      </c>
      <c r="C13" s="41">
        <v>240</v>
      </c>
      <c r="D13" s="41">
        <f t="shared" si="1"/>
        <v>286</v>
      </c>
      <c r="E13" s="41">
        <v>200</v>
      </c>
      <c r="F13" s="41">
        <v>87</v>
      </c>
      <c r="G13" s="41">
        <f t="shared" si="2"/>
        <v>113</v>
      </c>
      <c r="H13" s="35">
        <f>VLOOKUP(A13,'GM comunicate luglio 2022'!$A:$C,2,FALSE)</f>
        <v>0</v>
      </c>
      <c r="I13" s="41"/>
      <c r="J13" s="42">
        <f t="shared" si="3"/>
        <v>0</v>
      </c>
      <c r="K13" s="41">
        <f t="shared" si="4"/>
        <v>0</v>
      </c>
      <c r="L13" s="43">
        <f t="shared" si="5"/>
        <v>113</v>
      </c>
      <c r="M13" s="40">
        <v>93</v>
      </c>
      <c r="N13" s="41">
        <v>151</v>
      </c>
      <c r="O13" s="41">
        <f t="shared" si="6"/>
        <v>244</v>
      </c>
      <c r="P13" s="41">
        <v>171</v>
      </c>
      <c r="Q13" s="41">
        <v>68</v>
      </c>
      <c r="R13" s="41">
        <f t="shared" si="0"/>
        <v>103</v>
      </c>
      <c r="S13" s="44">
        <f>VLOOKUP(A13,'GM comunicate luglio 2022'!$A:$C,3,FALSE)</f>
        <v>0</v>
      </c>
      <c r="T13" s="41">
        <v>9</v>
      </c>
      <c r="U13" s="42">
        <f t="shared" si="7"/>
        <v>0</v>
      </c>
      <c r="V13" s="41">
        <f t="shared" si="8"/>
        <v>0</v>
      </c>
      <c r="W13" s="43">
        <f t="shared" si="9"/>
        <v>103</v>
      </c>
      <c r="X13" s="40">
        <f t="shared" si="10"/>
        <v>9</v>
      </c>
      <c r="Y13" s="45">
        <f t="shared" si="11"/>
        <v>0</v>
      </c>
    </row>
    <row r="14" spans="1:25" s="10" customFormat="1" ht="13.8" x14ac:dyDescent="0.3">
      <c r="A14" s="11" t="s">
        <v>8</v>
      </c>
      <c r="B14" s="40">
        <v>277</v>
      </c>
      <c r="C14" s="41">
        <v>1746</v>
      </c>
      <c r="D14" s="41">
        <f t="shared" si="1"/>
        <v>2023</v>
      </c>
      <c r="E14" s="41">
        <v>1416</v>
      </c>
      <c r="F14" s="41">
        <v>632</v>
      </c>
      <c r="G14" s="41">
        <f t="shared" si="2"/>
        <v>784</v>
      </c>
      <c r="H14" s="35">
        <f>VLOOKUP(A14,'GM comunicate luglio 2022'!$A:$C,2,FALSE)</f>
        <v>0</v>
      </c>
      <c r="I14" s="41">
        <v>34</v>
      </c>
      <c r="J14" s="42">
        <f t="shared" si="3"/>
        <v>0</v>
      </c>
      <c r="K14" s="41">
        <f t="shared" si="4"/>
        <v>0</v>
      </c>
      <c r="L14" s="43">
        <f t="shared" si="5"/>
        <v>784</v>
      </c>
      <c r="M14" s="40">
        <v>685</v>
      </c>
      <c r="N14" s="41">
        <v>952</v>
      </c>
      <c r="O14" s="41">
        <f t="shared" si="6"/>
        <v>1637</v>
      </c>
      <c r="P14" s="41">
        <v>1146</v>
      </c>
      <c r="Q14" s="41">
        <v>488</v>
      </c>
      <c r="R14" s="41">
        <f t="shared" si="0"/>
        <v>658</v>
      </c>
      <c r="S14" s="44">
        <f>VLOOKUP(A14,'GM comunicate luglio 2022'!$A:$C,3,FALSE)</f>
        <v>0</v>
      </c>
      <c r="T14" s="41">
        <v>24</v>
      </c>
      <c r="U14" s="42">
        <f t="shared" si="7"/>
        <v>0</v>
      </c>
      <c r="V14" s="41">
        <f t="shared" si="8"/>
        <v>0</v>
      </c>
      <c r="W14" s="43">
        <f t="shared" si="9"/>
        <v>658</v>
      </c>
      <c r="X14" s="40">
        <f t="shared" si="10"/>
        <v>58</v>
      </c>
      <c r="Y14" s="45">
        <f t="shared" si="11"/>
        <v>0</v>
      </c>
    </row>
    <row r="15" spans="1:25" s="10" customFormat="1" ht="13.8" x14ac:dyDescent="0.3">
      <c r="A15" s="11" t="s">
        <v>3</v>
      </c>
      <c r="B15" s="40">
        <v>78</v>
      </c>
      <c r="C15" s="41">
        <v>270</v>
      </c>
      <c r="D15" s="41">
        <f t="shared" si="1"/>
        <v>348</v>
      </c>
      <c r="E15" s="41">
        <v>244</v>
      </c>
      <c r="F15" s="41">
        <v>75</v>
      </c>
      <c r="G15" s="41">
        <f t="shared" si="2"/>
        <v>169</v>
      </c>
      <c r="H15" s="35">
        <f>VLOOKUP(A15,'GM comunicate luglio 2022'!$A:$C,2,FALSE)</f>
        <v>0</v>
      </c>
      <c r="I15" s="41"/>
      <c r="J15" s="42">
        <f t="shared" si="3"/>
        <v>0</v>
      </c>
      <c r="K15" s="41">
        <f t="shared" si="4"/>
        <v>0</v>
      </c>
      <c r="L15" s="43">
        <f t="shared" si="5"/>
        <v>169</v>
      </c>
      <c r="M15" s="40">
        <v>107</v>
      </c>
      <c r="N15" s="41">
        <v>180</v>
      </c>
      <c r="O15" s="41">
        <f t="shared" si="6"/>
        <v>287</v>
      </c>
      <c r="P15" s="41">
        <v>201</v>
      </c>
      <c r="Q15" s="41">
        <v>105</v>
      </c>
      <c r="R15" s="41">
        <f t="shared" si="0"/>
        <v>96</v>
      </c>
      <c r="S15" s="44">
        <f>VLOOKUP(A15,'GM comunicate luglio 2022'!$A:$C,3,FALSE)</f>
        <v>0</v>
      </c>
      <c r="T15" s="41">
        <v>9</v>
      </c>
      <c r="U15" s="42">
        <f t="shared" si="7"/>
        <v>0</v>
      </c>
      <c r="V15" s="41">
        <f t="shared" si="8"/>
        <v>0</v>
      </c>
      <c r="W15" s="43">
        <f t="shared" si="9"/>
        <v>96</v>
      </c>
      <c r="X15" s="40">
        <f t="shared" si="10"/>
        <v>9</v>
      </c>
      <c r="Y15" s="45">
        <f t="shared" si="11"/>
        <v>0</v>
      </c>
    </row>
    <row r="16" spans="1:25" s="10" customFormat="1" ht="13.8" x14ac:dyDescent="0.3">
      <c r="A16" s="11" t="s">
        <v>12</v>
      </c>
      <c r="B16" s="40">
        <v>17</v>
      </c>
      <c r="C16" s="41">
        <v>58</v>
      </c>
      <c r="D16" s="41">
        <f t="shared" si="1"/>
        <v>75</v>
      </c>
      <c r="E16" s="41">
        <v>53</v>
      </c>
      <c r="F16" s="41">
        <v>27</v>
      </c>
      <c r="G16" s="41">
        <f t="shared" si="2"/>
        <v>26</v>
      </c>
      <c r="H16" s="35">
        <f>VLOOKUP(A16,'GM comunicate luglio 2022'!$A:$C,2,FALSE)</f>
        <v>0</v>
      </c>
      <c r="I16" s="41">
        <v>3</v>
      </c>
      <c r="J16" s="42">
        <f>MIN(G16:H16)</f>
        <v>0</v>
      </c>
      <c r="K16" s="41">
        <f t="shared" si="4"/>
        <v>0</v>
      </c>
      <c r="L16" s="43">
        <f>G16-J16</f>
        <v>26</v>
      </c>
      <c r="M16" s="40">
        <v>21</v>
      </c>
      <c r="N16" s="41">
        <v>39</v>
      </c>
      <c r="O16" s="41">
        <f t="shared" si="6"/>
        <v>60</v>
      </c>
      <c r="P16" s="41">
        <v>42</v>
      </c>
      <c r="Q16" s="41">
        <v>40</v>
      </c>
      <c r="R16" s="41">
        <f t="shared" si="0"/>
        <v>2</v>
      </c>
      <c r="S16" s="44">
        <f>VLOOKUP(A16,'GM comunicate luglio 2022'!$A:$C,3,FALSE)</f>
        <v>0</v>
      </c>
      <c r="T16" s="41">
        <v>2</v>
      </c>
      <c r="U16" s="42">
        <f t="shared" si="7"/>
        <v>0</v>
      </c>
      <c r="V16" s="41">
        <f t="shared" si="8"/>
        <v>0</v>
      </c>
      <c r="W16" s="43">
        <f t="shared" si="9"/>
        <v>2</v>
      </c>
      <c r="X16" s="40">
        <f t="shared" si="10"/>
        <v>5</v>
      </c>
      <c r="Y16" s="45">
        <f t="shared" si="11"/>
        <v>0</v>
      </c>
    </row>
    <row r="17" spans="1:25" s="10" customFormat="1" ht="13.8" x14ac:dyDescent="0.3">
      <c r="A17" s="11" t="s">
        <v>2</v>
      </c>
      <c r="B17" s="40">
        <v>171</v>
      </c>
      <c r="C17" s="41">
        <v>748</v>
      </c>
      <c r="D17" s="41">
        <f t="shared" si="1"/>
        <v>919</v>
      </c>
      <c r="E17" s="41">
        <v>643</v>
      </c>
      <c r="F17" s="41">
        <v>253</v>
      </c>
      <c r="G17" s="41">
        <f t="shared" si="2"/>
        <v>390</v>
      </c>
      <c r="H17" s="35">
        <f>VLOOKUP(A17,'GM comunicate luglio 2022'!$A:$C,2,FALSE)</f>
        <v>0</v>
      </c>
      <c r="I17" s="41">
        <v>3</v>
      </c>
      <c r="J17" s="42">
        <f t="shared" si="3"/>
        <v>0</v>
      </c>
      <c r="K17" s="41">
        <f t="shared" si="4"/>
        <v>0</v>
      </c>
      <c r="L17" s="43">
        <f t="shared" si="5"/>
        <v>390</v>
      </c>
      <c r="M17" s="40">
        <v>292</v>
      </c>
      <c r="N17" s="41">
        <v>455</v>
      </c>
      <c r="O17" s="41">
        <f t="shared" si="6"/>
        <v>747</v>
      </c>
      <c r="P17" s="41">
        <v>523</v>
      </c>
      <c r="Q17" s="41">
        <v>276</v>
      </c>
      <c r="R17" s="41">
        <f t="shared" si="0"/>
        <v>247</v>
      </c>
      <c r="S17" s="44">
        <f>VLOOKUP(A17,'GM comunicate luglio 2022'!$A:$C,3,FALSE)</f>
        <v>0</v>
      </c>
      <c r="T17" s="41">
        <v>14</v>
      </c>
      <c r="U17" s="42">
        <f t="shared" si="7"/>
        <v>0</v>
      </c>
      <c r="V17" s="41">
        <f t="shared" si="8"/>
        <v>0</v>
      </c>
      <c r="W17" s="43">
        <f t="shared" si="9"/>
        <v>247</v>
      </c>
      <c r="X17" s="40">
        <f t="shared" si="10"/>
        <v>17</v>
      </c>
      <c r="Y17" s="45">
        <f t="shared" si="11"/>
        <v>0</v>
      </c>
    </row>
    <row r="18" spans="1:25" s="10" customFormat="1" ht="13.8" x14ac:dyDescent="0.3">
      <c r="A18" s="11" t="s">
        <v>7</v>
      </c>
      <c r="B18" s="40">
        <v>209</v>
      </c>
      <c r="C18" s="41">
        <v>738</v>
      </c>
      <c r="D18" s="41">
        <f t="shared" si="1"/>
        <v>947</v>
      </c>
      <c r="E18" s="41">
        <v>663</v>
      </c>
      <c r="F18" s="41">
        <v>401</v>
      </c>
      <c r="G18" s="41">
        <f t="shared" si="2"/>
        <v>262</v>
      </c>
      <c r="H18" s="35">
        <f>VLOOKUP(A18,'GM comunicate luglio 2022'!$A:$C,2,FALSE)</f>
        <v>0</v>
      </c>
      <c r="I18" s="41">
        <v>18</v>
      </c>
      <c r="J18" s="42">
        <f t="shared" si="3"/>
        <v>0</v>
      </c>
      <c r="K18" s="41">
        <f t="shared" si="4"/>
        <v>0</v>
      </c>
      <c r="L18" s="43">
        <f t="shared" si="5"/>
        <v>262</v>
      </c>
      <c r="M18" s="40">
        <v>302</v>
      </c>
      <c r="N18" s="41">
        <v>524</v>
      </c>
      <c r="O18" s="41">
        <f t="shared" si="6"/>
        <v>826</v>
      </c>
      <c r="P18" s="41">
        <v>578</v>
      </c>
      <c r="Q18" s="41">
        <v>352</v>
      </c>
      <c r="R18" s="41">
        <f t="shared" si="0"/>
        <v>226</v>
      </c>
      <c r="S18" s="44">
        <f>VLOOKUP(A18,'GM comunicate luglio 2022'!$A:$C,3,FALSE)</f>
        <v>0</v>
      </c>
      <c r="T18" s="41">
        <v>33</v>
      </c>
      <c r="U18" s="42">
        <f t="shared" si="7"/>
        <v>0</v>
      </c>
      <c r="V18" s="41">
        <f t="shared" si="8"/>
        <v>0</v>
      </c>
      <c r="W18" s="43">
        <f t="shared" si="9"/>
        <v>226</v>
      </c>
      <c r="X18" s="40">
        <f t="shared" si="10"/>
        <v>51</v>
      </c>
      <c r="Y18" s="45">
        <f t="shared" si="11"/>
        <v>0</v>
      </c>
    </row>
    <row r="19" spans="1:25" s="10" customFormat="1" ht="13.8" x14ac:dyDescent="0.3">
      <c r="A19" s="11" t="s">
        <v>11</v>
      </c>
      <c r="B19" s="40">
        <v>70</v>
      </c>
      <c r="C19" s="41">
        <v>301</v>
      </c>
      <c r="D19" s="41">
        <f t="shared" si="1"/>
        <v>371</v>
      </c>
      <c r="E19" s="41">
        <v>260</v>
      </c>
      <c r="F19" s="41">
        <v>208</v>
      </c>
      <c r="G19" s="41">
        <f t="shared" si="2"/>
        <v>52</v>
      </c>
      <c r="H19" s="35">
        <f>VLOOKUP(A19,'GM comunicate luglio 2022'!$A:$C,2,FALSE)</f>
        <v>1</v>
      </c>
      <c r="I19" s="41">
        <v>7</v>
      </c>
      <c r="J19" s="42">
        <f t="shared" si="3"/>
        <v>1</v>
      </c>
      <c r="K19" s="41">
        <f t="shared" si="4"/>
        <v>0</v>
      </c>
      <c r="L19" s="43">
        <f t="shared" si="5"/>
        <v>51</v>
      </c>
      <c r="M19" s="40">
        <v>123</v>
      </c>
      <c r="N19" s="41">
        <v>208</v>
      </c>
      <c r="O19" s="41">
        <f t="shared" si="6"/>
        <v>331</v>
      </c>
      <c r="P19" s="41">
        <v>232</v>
      </c>
      <c r="Q19" s="41">
        <v>122</v>
      </c>
      <c r="R19" s="41">
        <f t="shared" si="0"/>
        <v>110</v>
      </c>
      <c r="S19" s="44">
        <f>VLOOKUP(A19,'GM comunicate luglio 2022'!$A:$C,3,FALSE)</f>
        <v>6</v>
      </c>
      <c r="T19" s="41">
        <v>11</v>
      </c>
      <c r="U19" s="42">
        <f t="shared" si="7"/>
        <v>6</v>
      </c>
      <c r="V19" s="41">
        <f t="shared" si="8"/>
        <v>0</v>
      </c>
      <c r="W19" s="43">
        <f t="shared" si="9"/>
        <v>104</v>
      </c>
      <c r="X19" s="40">
        <f t="shared" si="10"/>
        <v>18</v>
      </c>
      <c r="Y19" s="45">
        <f t="shared" si="11"/>
        <v>7</v>
      </c>
    </row>
    <row r="20" spans="1:25" s="10" customFormat="1" ht="13.8" x14ac:dyDescent="0.3">
      <c r="A20" s="11" t="s">
        <v>1</v>
      </c>
      <c r="B20" s="40">
        <v>299</v>
      </c>
      <c r="C20" s="41">
        <v>1057</v>
      </c>
      <c r="D20" s="41">
        <f t="shared" si="1"/>
        <v>1356</v>
      </c>
      <c r="E20" s="41">
        <v>949</v>
      </c>
      <c r="F20" s="41">
        <v>685</v>
      </c>
      <c r="G20" s="41">
        <f t="shared" si="2"/>
        <v>264</v>
      </c>
      <c r="H20" s="35">
        <f>VLOOKUP(A20,'GM comunicate luglio 2022'!$A:$C,2,FALSE)</f>
        <v>0</v>
      </c>
      <c r="I20" s="41">
        <v>15</v>
      </c>
      <c r="J20" s="42">
        <f t="shared" si="3"/>
        <v>0</v>
      </c>
      <c r="K20" s="41">
        <f t="shared" si="4"/>
        <v>0</v>
      </c>
      <c r="L20" s="43">
        <f t="shared" si="5"/>
        <v>264</v>
      </c>
      <c r="M20" s="40">
        <v>405</v>
      </c>
      <c r="N20" s="41">
        <v>630</v>
      </c>
      <c r="O20" s="41">
        <f t="shared" si="6"/>
        <v>1035</v>
      </c>
      <c r="P20" s="41">
        <v>725</v>
      </c>
      <c r="Q20" s="41">
        <v>526</v>
      </c>
      <c r="R20" s="41">
        <f t="shared" si="0"/>
        <v>199</v>
      </c>
      <c r="S20" s="44">
        <f>VLOOKUP(A20,'GM comunicate luglio 2022'!$A:$C,3,FALSE)</f>
        <v>0</v>
      </c>
      <c r="T20" s="41">
        <v>27</v>
      </c>
      <c r="U20" s="42">
        <f t="shared" si="7"/>
        <v>0</v>
      </c>
      <c r="V20" s="41">
        <f t="shared" si="8"/>
        <v>0</v>
      </c>
      <c r="W20" s="43">
        <f t="shared" si="9"/>
        <v>199</v>
      </c>
      <c r="X20" s="40">
        <f t="shared" si="10"/>
        <v>42</v>
      </c>
      <c r="Y20" s="45">
        <f t="shared" si="11"/>
        <v>0</v>
      </c>
    </row>
    <row r="21" spans="1:25" s="10" customFormat="1" ht="13.8" x14ac:dyDescent="0.3">
      <c r="A21" s="11" t="s">
        <v>5</v>
      </c>
      <c r="B21" s="40">
        <v>155</v>
      </c>
      <c r="C21" s="41">
        <v>614</v>
      </c>
      <c r="D21" s="41">
        <f t="shared" si="1"/>
        <v>769</v>
      </c>
      <c r="E21" s="41">
        <v>538</v>
      </c>
      <c r="F21" s="41">
        <v>259</v>
      </c>
      <c r="G21" s="41">
        <f t="shared" si="2"/>
        <v>279</v>
      </c>
      <c r="H21" s="35">
        <f>VLOOKUP(A21,'GM comunicate luglio 2022'!$A:$C,2,FALSE)</f>
        <v>0</v>
      </c>
      <c r="I21" s="41">
        <v>2</v>
      </c>
      <c r="J21" s="42">
        <f t="shared" si="3"/>
        <v>0</v>
      </c>
      <c r="K21" s="41">
        <f t="shared" si="4"/>
        <v>0</v>
      </c>
      <c r="L21" s="43">
        <f t="shared" si="5"/>
        <v>279</v>
      </c>
      <c r="M21" s="40">
        <v>248</v>
      </c>
      <c r="N21" s="41">
        <v>439</v>
      </c>
      <c r="O21" s="41">
        <f t="shared" si="6"/>
        <v>687</v>
      </c>
      <c r="P21" s="41">
        <v>481</v>
      </c>
      <c r="Q21" s="41">
        <v>222</v>
      </c>
      <c r="R21" s="41">
        <f t="shared" si="0"/>
        <v>259</v>
      </c>
      <c r="S21" s="44">
        <f>VLOOKUP(A21,'GM comunicate luglio 2022'!$A:$C,3,FALSE)</f>
        <v>0</v>
      </c>
      <c r="T21" s="41">
        <v>14</v>
      </c>
      <c r="U21" s="42">
        <f t="shared" si="7"/>
        <v>0</v>
      </c>
      <c r="V21" s="41">
        <f t="shared" si="8"/>
        <v>0</v>
      </c>
      <c r="W21" s="43">
        <f t="shared" si="9"/>
        <v>259</v>
      </c>
      <c r="X21" s="40">
        <f t="shared" si="10"/>
        <v>16</v>
      </c>
      <c r="Y21" s="45">
        <f t="shared" si="11"/>
        <v>0</v>
      </c>
    </row>
    <row r="22" spans="1:25" s="10" customFormat="1" ht="13.8" x14ac:dyDescent="0.3">
      <c r="A22" s="11" t="s">
        <v>17</v>
      </c>
      <c r="B22" s="40">
        <v>43</v>
      </c>
      <c r="C22" s="41">
        <v>174</v>
      </c>
      <c r="D22" s="41">
        <f t="shared" si="1"/>
        <v>217</v>
      </c>
      <c r="E22" s="41">
        <v>152</v>
      </c>
      <c r="F22" s="41">
        <v>70</v>
      </c>
      <c r="G22" s="41">
        <f t="shared" si="2"/>
        <v>82</v>
      </c>
      <c r="H22" s="35">
        <f>VLOOKUP(A22,'GM comunicate luglio 2022'!$A:$C,2,FALSE)</f>
        <v>0</v>
      </c>
      <c r="I22" s="41"/>
      <c r="J22" s="42">
        <f t="shared" si="3"/>
        <v>0</v>
      </c>
      <c r="K22" s="41">
        <f t="shared" si="4"/>
        <v>0</v>
      </c>
      <c r="L22" s="43">
        <f t="shared" si="5"/>
        <v>82</v>
      </c>
      <c r="M22" s="40">
        <v>60</v>
      </c>
      <c r="N22" s="41">
        <v>105</v>
      </c>
      <c r="O22" s="41">
        <f t="shared" si="6"/>
        <v>165</v>
      </c>
      <c r="P22" s="41">
        <v>116</v>
      </c>
      <c r="Q22" s="41">
        <v>67</v>
      </c>
      <c r="R22" s="41">
        <f t="shared" si="0"/>
        <v>49</v>
      </c>
      <c r="S22" s="44">
        <f>VLOOKUP(A22,'GM comunicate luglio 2022'!$A:$C,3,FALSE)</f>
        <v>0</v>
      </c>
      <c r="T22" s="41">
        <v>6</v>
      </c>
      <c r="U22" s="42">
        <f t="shared" si="7"/>
        <v>0</v>
      </c>
      <c r="V22" s="41">
        <f t="shared" si="8"/>
        <v>0</v>
      </c>
      <c r="W22" s="43">
        <f t="shared" si="9"/>
        <v>49</v>
      </c>
      <c r="X22" s="40">
        <f t="shared" si="10"/>
        <v>6</v>
      </c>
      <c r="Y22" s="45">
        <f t="shared" si="11"/>
        <v>0</v>
      </c>
    </row>
    <row r="23" spans="1:25" s="10" customFormat="1" ht="14.4" thickBot="1" x14ac:dyDescent="0.35">
      <c r="A23" s="12" t="s">
        <v>9</v>
      </c>
      <c r="B23" s="46">
        <v>109</v>
      </c>
      <c r="C23" s="47">
        <v>917</v>
      </c>
      <c r="D23" s="47">
        <f t="shared" si="1"/>
        <v>1026</v>
      </c>
      <c r="E23" s="47">
        <v>718</v>
      </c>
      <c r="F23" s="47">
        <v>404</v>
      </c>
      <c r="G23" s="47">
        <f t="shared" si="2"/>
        <v>314</v>
      </c>
      <c r="H23" s="35">
        <f>VLOOKUP(A23,'GM comunicate luglio 2022'!$A:$C,2,FALSE)</f>
        <v>0</v>
      </c>
      <c r="I23" s="47">
        <v>8</v>
      </c>
      <c r="J23" s="48">
        <f t="shared" si="3"/>
        <v>0</v>
      </c>
      <c r="K23" s="47">
        <f t="shared" si="4"/>
        <v>0</v>
      </c>
      <c r="L23" s="49">
        <f t="shared" si="5"/>
        <v>314</v>
      </c>
      <c r="M23" s="46">
        <v>346</v>
      </c>
      <c r="N23" s="47">
        <v>500</v>
      </c>
      <c r="O23" s="47">
        <f t="shared" si="6"/>
        <v>846</v>
      </c>
      <c r="P23" s="47">
        <v>592</v>
      </c>
      <c r="Q23" s="47">
        <v>314</v>
      </c>
      <c r="R23" s="47">
        <f t="shared" si="0"/>
        <v>278</v>
      </c>
      <c r="S23" s="50">
        <f>VLOOKUP(A23,'GM comunicate luglio 2022'!$A:$C,3,FALSE)</f>
        <v>0</v>
      </c>
      <c r="T23" s="47">
        <v>22</v>
      </c>
      <c r="U23" s="48">
        <f t="shared" si="7"/>
        <v>0</v>
      </c>
      <c r="V23" s="47">
        <f t="shared" si="8"/>
        <v>0</v>
      </c>
      <c r="W23" s="49">
        <f t="shared" si="9"/>
        <v>278</v>
      </c>
      <c r="X23" s="46">
        <f t="shared" si="10"/>
        <v>30</v>
      </c>
      <c r="Y23" s="51">
        <f t="shared" si="11"/>
        <v>0</v>
      </c>
    </row>
    <row r="24" spans="1:25" s="20" customFormat="1" ht="15" thickTop="1" thickBot="1" x14ac:dyDescent="0.35">
      <c r="A24" s="22" t="s">
        <v>24</v>
      </c>
      <c r="B24" s="52">
        <f>SUM(B6:B23)</f>
        <v>2423</v>
      </c>
      <c r="C24" s="52">
        <f t="shared" ref="C24:L24" si="12">SUM(C6:C23)</f>
        <v>10852</v>
      </c>
      <c r="D24" s="52">
        <f t="shared" si="12"/>
        <v>13275</v>
      </c>
      <c r="E24" s="52">
        <f t="shared" si="12"/>
        <v>9293</v>
      </c>
      <c r="F24" s="52">
        <f t="shared" si="12"/>
        <v>5799</v>
      </c>
      <c r="G24" s="52">
        <f t="shared" si="12"/>
        <v>3494</v>
      </c>
      <c r="H24" s="52">
        <f t="shared" si="12"/>
        <v>591</v>
      </c>
      <c r="I24" s="52">
        <f t="shared" si="12"/>
        <v>150</v>
      </c>
      <c r="J24" s="53">
        <f t="shared" si="12"/>
        <v>35</v>
      </c>
      <c r="K24" s="52">
        <f t="shared" si="12"/>
        <v>556</v>
      </c>
      <c r="L24" s="52">
        <f t="shared" si="12"/>
        <v>3459</v>
      </c>
      <c r="M24" s="52">
        <f t="shared" ref="M24:W24" si="13">SUM(M6:M23)</f>
        <v>4278</v>
      </c>
      <c r="N24" s="52">
        <f t="shared" si="13"/>
        <v>6766</v>
      </c>
      <c r="O24" s="52">
        <f t="shared" si="13"/>
        <v>11044</v>
      </c>
      <c r="P24" s="52">
        <f t="shared" si="13"/>
        <v>7733</v>
      </c>
      <c r="Q24" s="52">
        <f t="shared" si="13"/>
        <v>4278</v>
      </c>
      <c r="R24" s="52">
        <f t="shared" si="13"/>
        <v>3455</v>
      </c>
      <c r="S24" s="52">
        <f t="shared" si="13"/>
        <v>105</v>
      </c>
      <c r="T24" s="52">
        <f t="shared" si="13"/>
        <v>272</v>
      </c>
      <c r="U24" s="53">
        <f t="shared" si="13"/>
        <v>95</v>
      </c>
      <c r="V24" s="52">
        <f t="shared" si="13"/>
        <v>10</v>
      </c>
      <c r="W24" s="52">
        <f t="shared" si="13"/>
        <v>3360</v>
      </c>
      <c r="X24" s="54">
        <f>SUM(X6:X23)</f>
        <v>422</v>
      </c>
      <c r="Y24" s="55">
        <f>SUM(Y6:Y23)</f>
        <v>130</v>
      </c>
    </row>
    <row r="25" spans="1:25" ht="13.8" thickTop="1" x14ac:dyDescent="0.25"/>
  </sheetData>
  <sheetProtection algorithmName="SHA-512" hashValue="pbdiSexB5ci6sCg5QP15VorMPZuUIu8vrWaedowbiL65Yd1R3qwm8Wx3qAZHDNV6Lx+CUf0u2AHj9yFADtqgew==" saltValue="I39nmIm6VdAH02cLpiW+pg==" spinCount="100000" sheet="1" formatCells="0" formatColumns="0" formatRows="0" insertColumns="0" insertRows="0" insertHyperlinks="0" deleteColumns="0" deleteRows="0" sort="0" autoFilter="0" pivotTables="0"/>
  <mergeCells count="3">
    <mergeCell ref="M4:W4"/>
    <mergeCell ref="X4:Y4"/>
    <mergeCell ref="B4:L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K17" sqref="K17"/>
    </sheetView>
  </sheetViews>
  <sheetFormatPr defaultRowHeight="13.2" x14ac:dyDescent="0.25"/>
  <cols>
    <col min="1" max="1" width="16.33203125" bestFit="1" customWidth="1"/>
    <col min="2" max="2" width="18.6640625" bestFit="1" customWidth="1"/>
    <col min="3" max="3" width="26.33203125" customWidth="1"/>
  </cols>
  <sheetData>
    <row r="1" spans="1:3" x14ac:dyDescent="0.25">
      <c r="A1" t="s">
        <v>43</v>
      </c>
    </row>
    <row r="3" spans="1:3" ht="28.8" x14ac:dyDescent="0.25">
      <c r="A3" s="1" t="s">
        <v>0</v>
      </c>
      <c r="B3" s="2" t="s">
        <v>31</v>
      </c>
      <c r="C3" s="2" t="s">
        <v>32</v>
      </c>
    </row>
    <row r="4" spans="1:3" ht="15" thickBot="1" x14ac:dyDescent="0.35">
      <c r="A4" s="3" t="s">
        <v>4</v>
      </c>
      <c r="B4" s="24">
        <v>0</v>
      </c>
      <c r="C4" s="24">
        <v>0</v>
      </c>
    </row>
    <row r="5" spans="1:3" ht="15" thickBot="1" x14ac:dyDescent="0.35">
      <c r="A5" s="3" t="s">
        <v>16</v>
      </c>
      <c r="B5" s="24">
        <v>15</v>
      </c>
      <c r="C5" s="24">
        <v>28</v>
      </c>
    </row>
    <row r="6" spans="1:3" ht="15" thickBot="1" x14ac:dyDescent="0.35">
      <c r="A6" s="3" t="s">
        <v>13</v>
      </c>
      <c r="B6" s="24">
        <v>150</v>
      </c>
      <c r="C6" s="24">
        <v>3</v>
      </c>
    </row>
    <row r="7" spans="1:3" ht="15" thickBot="1" x14ac:dyDescent="0.35">
      <c r="A7" s="3" t="s">
        <v>6</v>
      </c>
      <c r="B7" s="24">
        <v>415</v>
      </c>
      <c r="C7" s="25">
        <v>68</v>
      </c>
    </row>
    <row r="8" spans="1:3" ht="15" thickBot="1" x14ac:dyDescent="0.35">
      <c r="A8" s="3" t="s">
        <v>10</v>
      </c>
      <c r="B8" s="24">
        <v>0</v>
      </c>
      <c r="C8" s="24">
        <v>0</v>
      </c>
    </row>
    <row r="9" spans="1:3" ht="15" thickBot="1" x14ac:dyDescent="0.35">
      <c r="A9" s="3" t="s">
        <v>18</v>
      </c>
      <c r="B9" s="24">
        <v>0</v>
      </c>
      <c r="C9" s="24">
        <v>0</v>
      </c>
    </row>
    <row r="10" spans="1:3" ht="15" thickBot="1" x14ac:dyDescent="0.35">
      <c r="A10" s="3" t="s">
        <v>14</v>
      </c>
      <c r="B10" s="24">
        <v>10</v>
      </c>
      <c r="C10" s="24">
        <v>0</v>
      </c>
    </row>
    <row r="11" spans="1:3" ht="15" thickBot="1" x14ac:dyDescent="0.35">
      <c r="A11" s="3" t="s">
        <v>15</v>
      </c>
      <c r="B11" s="24">
        <v>0</v>
      </c>
      <c r="C11" s="24">
        <v>0</v>
      </c>
    </row>
    <row r="12" spans="1:3" ht="15" thickBot="1" x14ac:dyDescent="0.35">
      <c r="A12" s="3" t="s">
        <v>8</v>
      </c>
      <c r="B12" s="24">
        <v>0</v>
      </c>
      <c r="C12" s="24">
        <v>0</v>
      </c>
    </row>
    <row r="13" spans="1:3" ht="15" thickBot="1" x14ac:dyDescent="0.35">
      <c r="A13" s="3" t="s">
        <v>3</v>
      </c>
      <c r="B13" s="24">
        <v>0</v>
      </c>
      <c r="C13" s="24">
        <v>0</v>
      </c>
    </row>
    <row r="14" spans="1:3" ht="15" thickBot="1" x14ac:dyDescent="0.35">
      <c r="A14" s="3" t="s">
        <v>12</v>
      </c>
      <c r="B14" s="24">
        <v>0</v>
      </c>
      <c r="C14" s="24">
        <v>0</v>
      </c>
    </row>
    <row r="15" spans="1:3" ht="15" thickBot="1" x14ac:dyDescent="0.35">
      <c r="A15" s="3" t="s">
        <v>2</v>
      </c>
      <c r="B15" s="24">
        <v>0</v>
      </c>
      <c r="C15" s="24">
        <v>0</v>
      </c>
    </row>
    <row r="16" spans="1:3" ht="15" thickBot="1" x14ac:dyDescent="0.35">
      <c r="A16" s="3" t="s">
        <v>7</v>
      </c>
      <c r="B16" s="24">
        <v>0</v>
      </c>
      <c r="C16" s="24">
        <v>0</v>
      </c>
    </row>
    <row r="17" spans="1:3" ht="15" thickBot="1" x14ac:dyDescent="0.35">
      <c r="A17" s="3" t="s">
        <v>11</v>
      </c>
      <c r="B17" s="24">
        <v>1</v>
      </c>
      <c r="C17" s="24">
        <v>6</v>
      </c>
    </row>
    <row r="18" spans="1:3" ht="15" thickBot="1" x14ac:dyDescent="0.35">
      <c r="A18" s="3" t="s">
        <v>1</v>
      </c>
      <c r="B18" s="24">
        <v>0</v>
      </c>
      <c r="C18" s="24">
        <v>0</v>
      </c>
    </row>
    <row r="19" spans="1:3" ht="15" thickBot="1" x14ac:dyDescent="0.35">
      <c r="A19" s="3" t="s">
        <v>5</v>
      </c>
      <c r="B19" s="24">
        <v>0</v>
      </c>
      <c r="C19" s="24">
        <v>0</v>
      </c>
    </row>
    <row r="20" spans="1:3" ht="15" thickBot="1" x14ac:dyDescent="0.35">
      <c r="A20" s="3" t="s">
        <v>17</v>
      </c>
      <c r="B20" s="24">
        <v>0</v>
      </c>
      <c r="C20" s="24">
        <v>0</v>
      </c>
    </row>
    <row r="21" spans="1:3" ht="15" thickBot="1" x14ac:dyDescent="0.35">
      <c r="A21" s="3" t="s">
        <v>9</v>
      </c>
      <c r="B21" s="24">
        <v>0</v>
      </c>
      <c r="C21" s="24">
        <v>0</v>
      </c>
    </row>
    <row r="22" spans="1:3" ht="13.8" thickBot="1" x14ac:dyDescent="0.3">
      <c r="A22" s="4" t="s">
        <v>33</v>
      </c>
      <c r="B22" s="5">
        <f>SUM(B4:B21)</f>
        <v>591</v>
      </c>
      <c r="C22" s="5">
        <f>SUM(C4:C21)</f>
        <v>105</v>
      </c>
    </row>
  </sheetData>
  <sheetProtection algorithmName="SHA-512" hashValue="0gIdjWFBKAebaVK8xtASR31BgKNqy6WMAmJBza1UWcsxzdIGWNu/BmyberYQSKP9si/qaq388Iw2AM8q3v8KRw==" saltValue="LnPFZ65u/uxnxJ9/wC+IK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irc 202223 per Ciclo</vt:lpstr>
      <vt:lpstr>GM comunicate luglio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Santis, Gianfranco</dc:creator>
  <cp:lastModifiedBy>User</cp:lastModifiedBy>
  <cp:lastPrinted>2017-08-09T10:00:39Z</cp:lastPrinted>
  <dcterms:created xsi:type="dcterms:W3CDTF">2017-07-12T16:00:42Z</dcterms:created>
  <dcterms:modified xsi:type="dcterms:W3CDTF">2022-07-27T16:52:10Z</dcterms:modified>
</cp:coreProperties>
</file>